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\Desktop\LBIF Bureau Saison 2023 2024\AG LBIF 2023\Comité Directeur LBIF 2023-2024\Documents Financiers CD  LBIF 2023-2024\"/>
    </mc:Choice>
  </mc:AlternateContent>
  <xr:revisionPtr revIDLastSave="0" documentId="13_ncr:1_{44DD9A7B-4BC4-40C9-AB53-78F8B467F16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IT" sheetId="2" r:id="rId1"/>
    <sheet name="DEFRAIEMENTS" sheetId="1" r:id="rId2"/>
  </sheets>
  <definedNames>
    <definedName name="Commissions">INIT!$D$5:$D$32</definedName>
    <definedName name="Membres">INIT!$B$5:$B$29</definedName>
    <definedName name="Opérations">INIT!$D$36:$D$48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N44" i="1" l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M24" i="1"/>
  <c r="N23" i="1"/>
  <c r="M23" i="1"/>
  <c r="N22" i="1"/>
  <c r="M22" i="1"/>
  <c r="N21" i="1"/>
  <c r="M21" i="1"/>
  <c r="N20" i="1"/>
  <c r="M20" i="1"/>
  <c r="N19" i="1"/>
  <c r="M19" i="1"/>
  <c r="M45" i="1" l="1"/>
  <c r="N24" i="1"/>
  <c r="N45" i="1" s="1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C16" i="1" l="1"/>
</calcChain>
</file>

<file path=xl/sharedStrings.xml><?xml version="1.0" encoding="utf-8"?>
<sst xmlns="http://schemas.openxmlformats.org/spreadsheetml/2006/main" count="157" uniqueCount="136">
  <si>
    <r>
      <t xml:space="preserve">Nom, prénom </t>
    </r>
    <r>
      <rPr>
        <i/>
        <sz val="11"/>
        <rFont val="Arial"/>
        <family val="2"/>
      </rPr>
      <t xml:space="preserve">:  </t>
    </r>
  </si>
  <si>
    <r>
      <t xml:space="preserve">Date </t>
    </r>
    <r>
      <rPr>
        <i/>
        <sz val="11"/>
        <rFont val="Arial"/>
        <family val="2"/>
      </rPr>
      <t xml:space="preserve">: </t>
    </r>
  </si>
  <si>
    <t>Date</t>
  </si>
  <si>
    <t>Objet</t>
  </si>
  <si>
    <t>Commission</t>
  </si>
  <si>
    <t>Code 
Budget</t>
  </si>
  <si>
    <t>Compte</t>
  </si>
  <si>
    <t>Dist Km
A / R</t>
  </si>
  <si>
    <t>Autres</t>
  </si>
  <si>
    <t>D2.2.2</t>
  </si>
  <si>
    <t>D2.8</t>
  </si>
  <si>
    <t>Total</t>
  </si>
  <si>
    <t>Euros</t>
  </si>
  <si>
    <t>Réglé le : ………………………. Virement N°………………………….</t>
  </si>
  <si>
    <t>Visa L.B.I.F.</t>
  </si>
  <si>
    <t>D2.3.2</t>
  </si>
  <si>
    <t>BAYON Pascal</t>
  </si>
  <si>
    <t>LALAOUA Gérard</t>
  </si>
  <si>
    <t>NOLE Stéphane</t>
  </si>
  <si>
    <t>WEBER Thierry</t>
  </si>
  <si>
    <t>Membres</t>
  </si>
  <si>
    <t>Commissions</t>
  </si>
  <si>
    <t>D2.5.1.1</t>
  </si>
  <si>
    <t>D2.5.1.2</t>
  </si>
  <si>
    <t>D2.5.2.1</t>
  </si>
  <si>
    <t>D2.5.2.2</t>
  </si>
  <si>
    <t>D2.5.3</t>
  </si>
  <si>
    <t>D2.5.4.1</t>
  </si>
  <si>
    <t>D2.5.4.2</t>
  </si>
  <si>
    <t>D2.7</t>
  </si>
  <si>
    <t>D2.10</t>
  </si>
  <si>
    <t>D2.11</t>
  </si>
  <si>
    <t>D2.12</t>
  </si>
  <si>
    <t>D2.14</t>
  </si>
  <si>
    <t>D2.15</t>
  </si>
  <si>
    <t>C1 Com. sportive 3m10 - 3 Bandes</t>
  </si>
  <si>
    <t>C1 Com. sportive 3m10 - Jeux de Série</t>
  </si>
  <si>
    <t>C2 Com. sportive 2m80 - individuel</t>
  </si>
  <si>
    <t>C2 Com. sportive 2m80 - équipes</t>
  </si>
  <si>
    <t>5Q Com. 5 Quilles</t>
  </si>
  <si>
    <t>C5 Com. sportive jeunesse</t>
  </si>
  <si>
    <t>C5 Com. sportive féminines</t>
  </si>
  <si>
    <t>C3 Com. sportive américain</t>
  </si>
  <si>
    <t>C4 Com. Sportive blackball</t>
  </si>
  <si>
    <t>C6 Com. Sportive snooker</t>
  </si>
  <si>
    <t>AR Com. arbitrage</t>
  </si>
  <si>
    <t>CO Com. Communication</t>
  </si>
  <si>
    <t>ME Com. Médicale</t>
  </si>
  <si>
    <t>RD Com. Développement</t>
  </si>
  <si>
    <t>D2.2.1</t>
  </si>
  <si>
    <t>D2.3.1</t>
  </si>
  <si>
    <t>Secrétariat</t>
  </si>
  <si>
    <t>Trésorerie</t>
  </si>
  <si>
    <t>Trésorerie-fournitures</t>
  </si>
  <si>
    <t>Secrétariat-fournitures</t>
  </si>
  <si>
    <t>D4.6.1</t>
  </si>
  <si>
    <t>D4.6.2</t>
  </si>
  <si>
    <t>D4.6.3</t>
  </si>
  <si>
    <t>D4.6.4</t>
  </si>
  <si>
    <t>DELEGUES FINALE LBIF CARAMBOLE</t>
  </si>
  <si>
    <t>DELEGUES FINALE LBIF BALCKBALL</t>
  </si>
  <si>
    <t>DELEGUES FINALE LBIF AMERICAIN</t>
  </si>
  <si>
    <t>DELEGUES FINALE LBIF SNOOKER</t>
  </si>
  <si>
    <t>D5.3.1</t>
  </si>
  <si>
    <t>D5.3.2</t>
  </si>
  <si>
    <t>D5.3.3</t>
  </si>
  <si>
    <t>D5.3.4</t>
  </si>
  <si>
    <t>D5.3.5</t>
  </si>
  <si>
    <t>Stages Arbitrage CARAMBOLE</t>
  </si>
  <si>
    <t>Stages Arbitrage BLACKBALL</t>
  </si>
  <si>
    <t>Stages Arbitrage AMERICAIN</t>
  </si>
  <si>
    <t>Stages Arbitrage SNOOKER</t>
  </si>
  <si>
    <t>Stages Arbitrage - Direction de jeux</t>
  </si>
  <si>
    <t>Opérations</t>
  </si>
  <si>
    <t>Téléphone, Fax</t>
  </si>
  <si>
    <t>Internet</t>
  </si>
  <si>
    <t>Affranchissement</t>
  </si>
  <si>
    <t>C1</t>
  </si>
  <si>
    <t>C2</t>
  </si>
  <si>
    <t>5Q</t>
  </si>
  <si>
    <t>C5</t>
  </si>
  <si>
    <t>C3</t>
  </si>
  <si>
    <t>C4</t>
  </si>
  <si>
    <t>C6</t>
  </si>
  <si>
    <t>AR</t>
  </si>
  <si>
    <t>CO</t>
  </si>
  <si>
    <t>ME</t>
  </si>
  <si>
    <t>RD</t>
  </si>
  <si>
    <t>SA</t>
  </si>
  <si>
    <t>TA</t>
  </si>
  <si>
    <t>SP</t>
  </si>
  <si>
    <t>Fournitures administratives</t>
  </si>
  <si>
    <t>Réunion bureau directeur</t>
  </si>
  <si>
    <t>Mission bureau directeur</t>
  </si>
  <si>
    <t>Réunions commissions</t>
  </si>
  <si>
    <t>Délégués Finales LBIF</t>
  </si>
  <si>
    <t>Analy
tique</t>
  </si>
  <si>
    <t>Anlytique</t>
  </si>
  <si>
    <t>Code budget</t>
  </si>
  <si>
    <t>PERIER Alain</t>
  </si>
  <si>
    <t>Montant
Abandon</t>
  </si>
  <si>
    <t>Remboursement ou Abandon de frais engagés pour la L.B.I.F.</t>
  </si>
  <si>
    <t>Abandon
Frais</t>
  </si>
  <si>
    <t>Montant
Frais</t>
  </si>
  <si>
    <t>Mention : « bon pour abandon de frais »</t>
  </si>
  <si>
    <t>NON</t>
  </si>
  <si>
    <t>Indeminités Arbitres Finales LBIF 3m10</t>
  </si>
  <si>
    <t>Indeminités Arbitres Finales LBIF 2m80</t>
  </si>
  <si>
    <t>Indeminités Arbitres Finales LBIF Américain</t>
  </si>
  <si>
    <t>Indeminités Arbitres Finales LBIF Blackball</t>
  </si>
  <si>
    <t>Indeminités Arbitres Finales LBIF Snooker</t>
  </si>
  <si>
    <t>D7.1</t>
  </si>
  <si>
    <t>DD</t>
  </si>
  <si>
    <t>Médailles</t>
  </si>
  <si>
    <t>RICHAUD Brigitte</t>
  </si>
  <si>
    <t>Prix Km</t>
  </si>
  <si>
    <r>
      <t xml:space="preserve">Adresse Postale </t>
    </r>
    <r>
      <rPr>
        <sz val="10"/>
        <rFont val="Arial"/>
        <family val="2"/>
      </rPr>
      <t>: 9, place des clématites 77170 Brie Comte Robert</t>
    </r>
  </si>
  <si>
    <r>
      <t xml:space="preserve">Demande de remboursement de frais : </t>
    </r>
    <r>
      <rPr>
        <sz val="10"/>
        <rFont val="Arial"/>
        <family val="2"/>
      </rPr>
      <t xml:space="preserve">
 Trésorier LBIF -  Email : tresorier@lbif11.fr</t>
    </r>
  </si>
  <si>
    <r>
      <t xml:space="preserve">Siège Social </t>
    </r>
    <r>
      <rPr>
        <sz val="10"/>
        <rFont val="Arial"/>
        <family val="2"/>
      </rPr>
      <t>:  9, place des clématites 77170 Brie Comte Robert</t>
    </r>
  </si>
  <si>
    <t xml:space="preserve">Tel. 06 99 60 89 63   - Email : secretariat@lbif11.fr - president@lbif11.fr  - Web : https//www.lbif11.fr </t>
  </si>
  <si>
    <t>CHAUVEL Stéphane</t>
  </si>
  <si>
    <t>TITAUX Déverine</t>
  </si>
  <si>
    <t>HUI BON HOA Jean Marc</t>
  </si>
  <si>
    <t>DELENNE Nicolas</t>
  </si>
  <si>
    <t>GONTHIER Arnaud</t>
  </si>
  <si>
    <t>HERBOMEZ Sandra</t>
  </si>
  <si>
    <t>HENRION Romaric</t>
  </si>
  <si>
    <t>DERUEL Cyrille</t>
  </si>
  <si>
    <t>LEFEVRE Jérôme</t>
  </si>
  <si>
    <t>DANG Patrick</t>
  </si>
  <si>
    <t>MADDISON Jérémy</t>
  </si>
  <si>
    <t>HAJI ADAM Aijaz</t>
  </si>
  <si>
    <t>PASCUAL Pierre</t>
  </si>
  <si>
    <t>DOURNEAUX Laurent</t>
  </si>
  <si>
    <t>PORNIN Christian</t>
  </si>
  <si>
    <t>SAISON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</si>
</sst>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\ mmmm\ yyyy"/>
    <numFmt numFmtId="165" formatCode="00"/>
  </numFmts>
  <fonts count="10" x14ac:knownFonts="1">
    <font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i/>
      <u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7" fillId="5" borderId="0" xfId="0" applyFont="1" applyFill="1" applyAlignment="1" applyProtection="1">
      <alignment vertical="center"/>
      <protection locked="0" hidden="1"/>
    </xf>
    <xf numFmtId="14" fontId="2" fillId="5" borderId="9" xfId="0" applyNumberFormat="1" applyFont="1" applyFill="1" applyBorder="1" applyAlignment="1" applyProtection="1">
      <alignment horizontal="center" vertical="center"/>
      <protection locked="0" hidden="1"/>
    </xf>
    <xf numFmtId="0" fontId="2" fillId="5" borderId="10" xfId="0" applyFont="1" applyFill="1" applyBorder="1" applyAlignment="1" applyProtection="1">
      <alignment vertical="center" wrapText="1"/>
      <protection locked="0" hidden="1"/>
    </xf>
    <xf numFmtId="0" fontId="2" fillId="5" borderId="10" xfId="0" applyFont="1" applyFill="1" applyBorder="1" applyAlignment="1" applyProtection="1">
      <alignment horizontal="center" vertical="center" wrapText="1"/>
      <protection locked="0" hidden="1"/>
    </xf>
    <xf numFmtId="14" fontId="2" fillId="5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" borderId="10" xfId="0" applyFont="1" applyFill="1" applyBorder="1" applyAlignment="1" applyProtection="1">
      <alignment vertical="center"/>
      <protection locked="0" hidden="1"/>
    </xf>
    <xf numFmtId="16" fontId="2" fillId="5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" borderId="15" xfId="0" applyFont="1" applyFill="1" applyBorder="1" applyAlignment="1" applyProtection="1">
      <alignment vertical="center"/>
      <protection locked="0" hidden="1"/>
    </xf>
    <xf numFmtId="0" fontId="2" fillId="5" borderId="15" xfId="0" applyFont="1" applyFill="1" applyBorder="1" applyAlignment="1" applyProtection="1">
      <alignment horizontal="center" vertical="center"/>
      <protection locked="0" hidden="1"/>
    </xf>
    <xf numFmtId="0" fontId="2" fillId="5" borderId="10" xfId="0" applyFont="1" applyFill="1" applyBorder="1" applyAlignment="1" applyProtection="1">
      <alignment horizontal="center" vertical="center"/>
      <protection locked="0" hidden="1"/>
    </xf>
    <xf numFmtId="4" fontId="2" fillId="5" borderId="10" xfId="0" applyNumberFormat="1" applyFont="1" applyFill="1" applyBorder="1" applyAlignment="1" applyProtection="1">
      <alignment horizontal="center" vertical="center"/>
      <protection locked="0" hidden="1"/>
    </xf>
    <xf numFmtId="4" fontId="2" fillId="5" borderId="15" xfId="0" applyNumberFormat="1" applyFont="1" applyFill="1" applyBorder="1" applyAlignment="1" applyProtection="1">
      <alignment vertical="center"/>
      <protection locked="0" hidden="1"/>
    </xf>
    <xf numFmtId="165" fontId="2" fillId="0" borderId="10" xfId="0" applyNumberFormat="1" applyFont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4" fontId="2" fillId="2" borderId="10" xfId="0" applyNumberFormat="1" applyFont="1" applyFill="1" applyBorder="1" applyAlignment="1" applyProtection="1">
      <alignment horizontal="center" vertical="center"/>
      <protection hidden="1"/>
    </xf>
    <xf numFmtId="4" fontId="2" fillId="2" borderId="15" xfId="0" applyNumberFormat="1" applyFont="1" applyFill="1" applyBorder="1" applyAlignment="1" applyProtection="1">
      <alignment horizontal="center" vertical="center"/>
      <protection hidden="1"/>
    </xf>
    <xf numFmtId="4" fontId="2" fillId="5" borderId="17" xfId="0" applyNumberFormat="1" applyFont="1" applyFill="1" applyBorder="1" applyAlignment="1" applyProtection="1">
      <alignment horizontal="center" vertical="center"/>
      <protection locked="0" hidden="1"/>
    </xf>
    <xf numFmtId="4" fontId="2" fillId="5" borderId="18" xfId="0" applyNumberFormat="1" applyFont="1" applyFill="1" applyBorder="1" applyAlignment="1" applyProtection="1">
      <alignment vertical="center"/>
      <protection locked="0" hidden="1"/>
    </xf>
    <xf numFmtId="0" fontId="2" fillId="2" borderId="6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44" fontId="2" fillId="0" borderId="17" xfId="2" applyFont="1" applyFill="1" applyBorder="1" applyAlignment="1" applyProtection="1">
      <alignment horizontal="center" vertical="center"/>
      <protection hidden="1"/>
    </xf>
    <xf numFmtId="44" fontId="2" fillId="2" borderId="11" xfId="2" applyFont="1" applyFill="1" applyBorder="1" applyAlignment="1" applyProtection="1">
      <alignment horizontal="center" vertical="center"/>
      <protection hidden="1"/>
    </xf>
    <xf numFmtId="44" fontId="2" fillId="2" borderId="13" xfId="2" applyFont="1" applyFill="1" applyBorder="1" applyAlignment="1" applyProtection="1">
      <alignment horizontal="center" vertical="center"/>
      <protection hidden="1"/>
    </xf>
    <xf numFmtId="44" fontId="2" fillId="0" borderId="18" xfId="2" applyFont="1" applyFill="1" applyBorder="1" applyAlignment="1" applyProtection="1">
      <alignment vertical="center"/>
      <protection hidden="1"/>
    </xf>
    <xf numFmtId="44" fontId="2" fillId="2" borderId="16" xfId="2" applyFont="1" applyFill="1" applyBorder="1" applyAlignment="1" applyProtection="1">
      <alignment horizontal="center" vertical="center"/>
      <protection hidden="1"/>
    </xf>
    <xf numFmtId="44" fontId="2" fillId="2" borderId="6" xfId="2" applyFont="1" applyFill="1" applyBorder="1" applyAlignment="1">
      <alignment horizontal="right" vertical="center"/>
    </xf>
    <xf numFmtId="44" fontId="2" fillId="2" borderId="8" xfId="2" applyFont="1" applyFill="1" applyBorder="1" applyAlignment="1" applyProtection="1">
      <alignment horizontal="center" vertical="center"/>
      <protection hidden="1"/>
    </xf>
    <xf numFmtId="165" fontId="2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" borderId="15" xfId="0" applyFont="1" applyFill="1" applyBorder="1" applyAlignment="1" applyProtection="1">
      <alignment vertical="center" wrapText="1"/>
      <protection locked="0" hidden="1"/>
    </xf>
    <xf numFmtId="44" fontId="0" fillId="0" borderId="0" xfId="2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3">
    <cellStyle name="Monétaire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114300</xdr:rowOff>
    </xdr:from>
    <xdr:to>
      <xdr:col>1</xdr:col>
      <xdr:colOff>676275</xdr:colOff>
      <xdr:row>5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95275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125730</xdr:rowOff>
    </xdr:from>
    <xdr:to>
      <xdr:col>9</xdr:col>
      <xdr:colOff>219075</xdr:colOff>
      <xdr:row>6</xdr:row>
      <xdr:rowOff>59055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125730"/>
          <a:ext cx="8364855" cy="1190625"/>
        </a:xfrm>
        <a:prstGeom prst="roundRect">
          <a:avLst>
            <a:gd name="adj" fmla="val 16667"/>
          </a:avLst>
        </a:prstGeom>
        <a:solidFill>
          <a:srgbClr val="FFFF00">
            <a:alpha val="50195"/>
          </a:srgbClr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48"/>
  <sheetViews>
    <sheetView workbookViewId="0">
      <selection activeCell="B31" sqref="B31"/>
    </sheetView>
  </sheetViews>
  <sheetFormatPr baseColWidth="10" defaultRowHeight="13.2" x14ac:dyDescent="0.25"/>
  <cols>
    <col min="1" max="1" width="3" bestFit="1" customWidth="1"/>
    <col min="2" max="2" width="22.109375" bestFit="1" customWidth="1"/>
    <col min="3" max="3" width="2.6640625" customWidth="1"/>
    <col min="4" max="4" width="38.5546875" bestFit="1" customWidth="1"/>
    <col min="6" max="6" width="8.6640625" style="22" bestFit="1" customWidth="1"/>
    <col min="7" max="7" width="11.44140625" customWidth="1"/>
  </cols>
  <sheetData>
    <row r="4" spans="1:8" x14ac:dyDescent="0.25">
      <c r="B4" s="23" t="s">
        <v>20</v>
      </c>
      <c r="D4" s="23" t="s">
        <v>21</v>
      </c>
      <c r="E4" s="23" t="s">
        <v>98</v>
      </c>
      <c r="F4" s="23" t="s">
        <v>97</v>
      </c>
      <c r="H4" s="23" t="s">
        <v>115</v>
      </c>
    </row>
    <row r="5" spans="1:8" x14ac:dyDescent="0.25">
      <c r="A5">
        <v>1</v>
      </c>
      <c r="B5" t="s">
        <v>16</v>
      </c>
      <c r="D5" t="s">
        <v>35</v>
      </c>
      <c r="E5" t="s">
        <v>22</v>
      </c>
      <c r="F5" s="22" t="s">
        <v>77</v>
      </c>
      <c r="H5" s="55">
        <v>0.45</v>
      </c>
    </row>
    <row r="6" spans="1:8" x14ac:dyDescent="0.25">
      <c r="A6">
        <v>2</v>
      </c>
      <c r="B6" t="s">
        <v>120</v>
      </c>
      <c r="D6" t="s">
        <v>36</v>
      </c>
      <c r="E6" t="s">
        <v>23</v>
      </c>
      <c r="F6" s="22" t="s">
        <v>77</v>
      </c>
    </row>
    <row r="7" spans="1:8" x14ac:dyDescent="0.25">
      <c r="A7">
        <v>3</v>
      </c>
      <c r="B7" t="s">
        <v>129</v>
      </c>
      <c r="D7" t="s">
        <v>37</v>
      </c>
      <c r="E7" t="s">
        <v>24</v>
      </c>
      <c r="F7" s="22" t="s">
        <v>78</v>
      </c>
    </row>
    <row r="8" spans="1:8" x14ac:dyDescent="0.25">
      <c r="A8">
        <v>4</v>
      </c>
      <c r="B8" t="s">
        <v>123</v>
      </c>
      <c r="D8" t="s">
        <v>38</v>
      </c>
      <c r="E8" t="s">
        <v>25</v>
      </c>
      <c r="F8" s="22" t="s">
        <v>78</v>
      </c>
    </row>
    <row r="9" spans="1:8" x14ac:dyDescent="0.25">
      <c r="A9">
        <v>5</v>
      </c>
      <c r="B9" t="s">
        <v>127</v>
      </c>
      <c r="D9" t="s">
        <v>39</v>
      </c>
      <c r="E9" t="s">
        <v>26</v>
      </c>
      <c r="F9" s="22" t="s">
        <v>79</v>
      </c>
    </row>
    <row r="10" spans="1:8" x14ac:dyDescent="0.25">
      <c r="A10">
        <v>6</v>
      </c>
      <c r="B10" t="s">
        <v>133</v>
      </c>
      <c r="D10" t="s">
        <v>40</v>
      </c>
      <c r="E10" t="s">
        <v>27</v>
      </c>
      <c r="F10" s="22" t="s">
        <v>80</v>
      </c>
    </row>
    <row r="11" spans="1:8" x14ac:dyDescent="0.25">
      <c r="A11">
        <v>7</v>
      </c>
      <c r="B11" t="s">
        <v>124</v>
      </c>
      <c r="D11" t="s">
        <v>41</v>
      </c>
      <c r="E11" t="s">
        <v>28</v>
      </c>
      <c r="F11" s="22" t="s">
        <v>80</v>
      </c>
    </row>
    <row r="12" spans="1:8" x14ac:dyDescent="0.25">
      <c r="A12">
        <v>8</v>
      </c>
      <c r="B12" t="s">
        <v>131</v>
      </c>
      <c r="D12" t="s">
        <v>42</v>
      </c>
      <c r="E12" t="s">
        <v>29</v>
      </c>
      <c r="F12" s="22" t="s">
        <v>81</v>
      </c>
    </row>
    <row r="13" spans="1:8" x14ac:dyDescent="0.25">
      <c r="A13">
        <v>9</v>
      </c>
      <c r="B13" t="s">
        <v>126</v>
      </c>
      <c r="D13" t="s">
        <v>43</v>
      </c>
      <c r="E13" t="s">
        <v>10</v>
      </c>
      <c r="F13" s="22" t="s">
        <v>82</v>
      </c>
    </row>
    <row r="14" spans="1:8" x14ac:dyDescent="0.25">
      <c r="A14">
        <v>10</v>
      </c>
      <c r="B14" t="s">
        <v>125</v>
      </c>
      <c r="D14" t="s">
        <v>44</v>
      </c>
      <c r="E14" t="s">
        <v>30</v>
      </c>
      <c r="F14" s="22" t="s">
        <v>83</v>
      </c>
    </row>
    <row r="15" spans="1:8" x14ac:dyDescent="0.25">
      <c r="A15">
        <v>11</v>
      </c>
      <c r="B15" t="s">
        <v>122</v>
      </c>
      <c r="D15" t="s">
        <v>45</v>
      </c>
      <c r="E15" t="s">
        <v>31</v>
      </c>
      <c r="F15" s="22" t="s">
        <v>84</v>
      </c>
    </row>
    <row r="16" spans="1:8" x14ac:dyDescent="0.25">
      <c r="A16">
        <v>12</v>
      </c>
      <c r="B16" t="s">
        <v>17</v>
      </c>
      <c r="D16" t="s">
        <v>46</v>
      </c>
      <c r="E16" t="s">
        <v>32</v>
      </c>
      <c r="F16" s="22" t="s">
        <v>85</v>
      </c>
    </row>
    <row r="17" spans="1:6" x14ac:dyDescent="0.25">
      <c r="A17">
        <v>13</v>
      </c>
      <c r="B17" t="s">
        <v>128</v>
      </c>
      <c r="D17" t="s">
        <v>47</v>
      </c>
      <c r="E17" t="s">
        <v>33</v>
      </c>
      <c r="F17" s="22" t="s">
        <v>86</v>
      </c>
    </row>
    <row r="18" spans="1:6" x14ac:dyDescent="0.25">
      <c r="A18">
        <v>14</v>
      </c>
      <c r="B18" t="s">
        <v>130</v>
      </c>
      <c r="D18" t="s">
        <v>48</v>
      </c>
      <c r="E18" t="s">
        <v>34</v>
      </c>
      <c r="F18" s="22" t="s">
        <v>87</v>
      </c>
    </row>
    <row r="19" spans="1:6" x14ac:dyDescent="0.25">
      <c r="A19">
        <v>15</v>
      </c>
      <c r="B19" t="s">
        <v>18</v>
      </c>
      <c r="D19" t="s">
        <v>51</v>
      </c>
      <c r="E19" t="s">
        <v>49</v>
      </c>
      <c r="F19" s="22" t="s">
        <v>88</v>
      </c>
    </row>
    <row r="20" spans="1:6" x14ac:dyDescent="0.25">
      <c r="A20">
        <v>16</v>
      </c>
      <c r="B20" t="s">
        <v>132</v>
      </c>
      <c r="D20" t="s">
        <v>52</v>
      </c>
      <c r="E20" t="s">
        <v>9</v>
      </c>
      <c r="F20" s="22" t="s">
        <v>89</v>
      </c>
    </row>
    <row r="21" spans="1:6" x14ac:dyDescent="0.25">
      <c r="A21">
        <v>17</v>
      </c>
      <c r="B21" t="s">
        <v>99</v>
      </c>
      <c r="D21" t="s">
        <v>54</v>
      </c>
      <c r="E21" t="s">
        <v>50</v>
      </c>
      <c r="F21" s="22" t="s">
        <v>88</v>
      </c>
    </row>
    <row r="22" spans="1:6" x14ac:dyDescent="0.25">
      <c r="A22">
        <v>18</v>
      </c>
      <c r="B22" t="s">
        <v>134</v>
      </c>
      <c r="D22" t="s">
        <v>53</v>
      </c>
      <c r="E22" t="s">
        <v>15</v>
      </c>
      <c r="F22" s="22" t="s">
        <v>89</v>
      </c>
    </row>
    <row r="23" spans="1:6" x14ac:dyDescent="0.25">
      <c r="A23">
        <v>19</v>
      </c>
      <c r="B23" t="s">
        <v>114</v>
      </c>
      <c r="D23" t="s">
        <v>59</v>
      </c>
      <c r="E23" t="s">
        <v>55</v>
      </c>
      <c r="F23" s="22" t="s">
        <v>90</v>
      </c>
    </row>
    <row r="24" spans="1:6" x14ac:dyDescent="0.25">
      <c r="A24">
        <v>20</v>
      </c>
      <c r="B24" t="s">
        <v>121</v>
      </c>
      <c r="D24" t="s">
        <v>60</v>
      </c>
      <c r="E24" t="s">
        <v>56</v>
      </c>
      <c r="F24" s="22" t="s">
        <v>90</v>
      </c>
    </row>
    <row r="25" spans="1:6" x14ac:dyDescent="0.25">
      <c r="A25">
        <v>21</v>
      </c>
      <c r="B25" t="s">
        <v>19</v>
      </c>
      <c r="D25" t="s">
        <v>61</v>
      </c>
      <c r="E25" t="s">
        <v>57</v>
      </c>
      <c r="F25" s="22" t="s">
        <v>90</v>
      </c>
    </row>
    <row r="26" spans="1:6" x14ac:dyDescent="0.25">
      <c r="A26">
        <v>22</v>
      </c>
      <c r="D26" t="s">
        <v>62</v>
      </c>
      <c r="E26" t="s">
        <v>58</v>
      </c>
      <c r="F26" s="22" t="s">
        <v>90</v>
      </c>
    </row>
    <row r="27" spans="1:6" x14ac:dyDescent="0.25">
      <c r="D27" t="s">
        <v>68</v>
      </c>
      <c r="E27" t="s">
        <v>63</v>
      </c>
      <c r="F27" s="22" t="s">
        <v>84</v>
      </c>
    </row>
    <row r="28" spans="1:6" x14ac:dyDescent="0.25">
      <c r="D28" t="s">
        <v>69</v>
      </c>
      <c r="E28" t="s">
        <v>64</v>
      </c>
      <c r="F28" s="22" t="s">
        <v>84</v>
      </c>
    </row>
    <row r="29" spans="1:6" x14ac:dyDescent="0.25">
      <c r="D29" t="s">
        <v>70</v>
      </c>
      <c r="E29" t="s">
        <v>65</v>
      </c>
      <c r="F29" s="22" t="s">
        <v>84</v>
      </c>
    </row>
    <row r="30" spans="1:6" x14ac:dyDescent="0.25">
      <c r="D30" t="s">
        <v>71</v>
      </c>
      <c r="E30" t="s">
        <v>66</v>
      </c>
      <c r="F30" s="22" t="s">
        <v>84</v>
      </c>
    </row>
    <row r="31" spans="1:6" x14ac:dyDescent="0.25">
      <c r="D31" t="s">
        <v>72</v>
      </c>
      <c r="E31" t="s">
        <v>67</v>
      </c>
      <c r="F31" s="22" t="s">
        <v>84</v>
      </c>
    </row>
    <row r="32" spans="1:6" x14ac:dyDescent="0.25">
      <c r="D32" t="s">
        <v>113</v>
      </c>
      <c r="E32" t="s">
        <v>111</v>
      </c>
      <c r="F32" s="22" t="s">
        <v>112</v>
      </c>
    </row>
    <row r="35" spans="4:5" x14ac:dyDescent="0.25">
      <c r="D35" s="23" t="s">
        <v>73</v>
      </c>
      <c r="E35" s="23" t="s">
        <v>6</v>
      </c>
    </row>
    <row r="36" spans="4:5" x14ac:dyDescent="0.25">
      <c r="D36" t="s">
        <v>91</v>
      </c>
      <c r="E36">
        <v>606400</v>
      </c>
    </row>
    <row r="37" spans="4:5" x14ac:dyDescent="0.25">
      <c r="D37" t="s">
        <v>92</v>
      </c>
      <c r="E37">
        <v>625100</v>
      </c>
    </row>
    <row r="38" spans="4:5" x14ac:dyDescent="0.25">
      <c r="D38" t="s">
        <v>93</v>
      </c>
      <c r="E38">
        <v>625210</v>
      </c>
    </row>
    <row r="39" spans="4:5" x14ac:dyDescent="0.25">
      <c r="D39" t="s">
        <v>94</v>
      </c>
      <c r="E39">
        <v>625300</v>
      </c>
    </row>
    <row r="40" spans="4:5" x14ac:dyDescent="0.25">
      <c r="D40" t="s">
        <v>95</v>
      </c>
      <c r="E40">
        <v>625400</v>
      </c>
    </row>
    <row r="41" spans="4:5" x14ac:dyDescent="0.25">
      <c r="D41" t="s">
        <v>74</v>
      </c>
      <c r="E41">
        <v>626100</v>
      </c>
    </row>
    <row r="42" spans="4:5" x14ac:dyDescent="0.25">
      <c r="D42" t="s">
        <v>75</v>
      </c>
      <c r="E42">
        <v>626101</v>
      </c>
    </row>
    <row r="43" spans="4:5" x14ac:dyDescent="0.25">
      <c r="D43" t="s">
        <v>106</v>
      </c>
      <c r="E43">
        <v>625551</v>
      </c>
    </row>
    <row r="44" spans="4:5" x14ac:dyDescent="0.25">
      <c r="D44" t="s">
        <v>107</v>
      </c>
      <c r="E44">
        <v>625552</v>
      </c>
    </row>
    <row r="45" spans="4:5" x14ac:dyDescent="0.25">
      <c r="D45" t="s">
        <v>108</v>
      </c>
      <c r="E45">
        <v>625553</v>
      </c>
    </row>
    <row r="46" spans="4:5" x14ac:dyDescent="0.25">
      <c r="D46" t="s">
        <v>109</v>
      </c>
      <c r="E46">
        <v>625554</v>
      </c>
    </row>
    <row r="47" spans="4:5" x14ac:dyDescent="0.25">
      <c r="D47" t="s">
        <v>110</v>
      </c>
      <c r="E47">
        <v>625555</v>
      </c>
    </row>
    <row r="48" spans="4:5" x14ac:dyDescent="0.25">
      <c r="D48" t="s">
        <v>76</v>
      </c>
      <c r="E48">
        <v>626200</v>
      </c>
    </row>
  </sheetData>
  <sortState xmlns:xlrd2="http://schemas.microsoft.com/office/spreadsheetml/2017/richdata2" ref="B5:B26">
    <sortCondition ref="B5:B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7"/>
  <sheetViews>
    <sheetView tabSelected="1" topLeftCell="A4" zoomScaleNormal="100" workbookViewId="0">
      <selection activeCell="C4" sqref="C1:C1048576"/>
    </sheetView>
  </sheetViews>
  <sheetFormatPr baseColWidth="10" defaultColWidth="11.44140625" defaultRowHeight="14.4" x14ac:dyDescent="0.25"/>
  <cols>
    <col min="1" max="1" width="3.5546875" style="4" customWidth="1"/>
    <col min="2" max="2" width="14.88671875" style="20" customWidth="1"/>
    <col min="3" max="3" width="54.44140625" style="4" customWidth="1"/>
    <col min="4" max="4" width="23.88671875" style="4" customWidth="1"/>
    <col min="5" max="5" width="24.6640625" style="4" customWidth="1"/>
    <col min="6" max="6" width="8.88671875" style="4" customWidth="1"/>
    <col min="7" max="7" width="9.5546875" style="4" bestFit="1" customWidth="1"/>
    <col min="8" max="8" width="7.33203125" style="4" bestFit="1" customWidth="1"/>
    <col min="9" max="9" width="8.6640625" style="4" customWidth="1"/>
    <col min="10" max="10" width="8.88671875" style="4" bestFit="1" customWidth="1"/>
    <col min="11" max="11" width="11.33203125" style="4" customWidth="1"/>
    <col min="12" max="12" width="10.6640625" style="4" bestFit="1" customWidth="1"/>
    <col min="13" max="13" width="11.33203125" style="4" customWidth="1"/>
    <col min="14" max="14" width="13.33203125" style="4" customWidth="1"/>
    <col min="15" max="15" width="2.88671875" style="4" customWidth="1"/>
    <col min="16" max="16384" width="11.44140625" style="4"/>
  </cols>
  <sheetData>
    <row r="1" spans="1:15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</row>
    <row r="2" spans="1:15" x14ac:dyDescent="0.25">
      <c r="A2" s="1"/>
      <c r="B2" s="2"/>
      <c r="C2" s="56" t="s">
        <v>118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1"/>
      <c r="O2" s="3"/>
    </row>
    <row r="3" spans="1:15" x14ac:dyDescent="0.25">
      <c r="A3" s="1"/>
      <c r="B3" s="2"/>
      <c r="C3" s="56" t="s">
        <v>116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1"/>
      <c r="O3" s="3"/>
    </row>
    <row r="4" spans="1:15" x14ac:dyDescent="0.25">
      <c r="A4" s="1"/>
      <c r="B4" s="2"/>
      <c r="C4" s="57" t="s">
        <v>119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1"/>
      <c r="O4" s="3"/>
    </row>
    <row r="5" spans="1:15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27" customHeight="1" x14ac:dyDescent="0.25">
      <c r="A6" s="1"/>
      <c r="B6" s="2"/>
      <c r="C6" s="58" t="s">
        <v>117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"/>
    </row>
    <row r="7" spans="1:15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x14ac:dyDescent="0.2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</row>
    <row r="10" spans="1:15" ht="22.8" x14ac:dyDescent="0.25">
      <c r="A10" s="1"/>
      <c r="B10" s="2"/>
      <c r="C10" s="1"/>
      <c r="D10" s="65" t="s">
        <v>135</v>
      </c>
      <c r="E10" s="65"/>
      <c r="F10" s="65"/>
      <c r="G10" s="65"/>
      <c r="H10" s="65"/>
      <c r="I10" s="65"/>
      <c r="J10" s="65"/>
      <c r="K10" s="65"/>
      <c r="L10" s="1"/>
      <c r="M10" s="1"/>
      <c r="N10" s="1"/>
      <c r="O10" s="3"/>
    </row>
    <row r="11" spans="1:15" ht="15" thickBot="1" x14ac:dyDescent="0.3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21" thickBot="1" x14ac:dyDescent="0.3">
      <c r="A12" s="60" t="s">
        <v>101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3"/>
    </row>
    <row r="13" spans="1:15" x14ac:dyDescent="0.2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</row>
    <row r="14" spans="1:15" x14ac:dyDescent="0.2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24.9" customHeight="1" x14ac:dyDescent="0.25">
      <c r="A15" s="1"/>
      <c r="B15" s="5" t="s">
        <v>0</v>
      </c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24.9" customHeight="1" x14ac:dyDescent="0.25">
      <c r="A16" s="1"/>
      <c r="B16" s="5" t="s">
        <v>1</v>
      </c>
      <c r="C16" s="7">
        <f ca="1">TODAY()</f>
        <v>45244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  <c r="O16" s="3"/>
    </row>
    <row r="17" spans="1:15" ht="24.9" customHeight="1" thickBot="1" x14ac:dyDescent="0.3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35.25" customHeight="1" thickBot="1" x14ac:dyDescent="0.3">
      <c r="A18" s="1"/>
      <c r="B18" s="9" t="s">
        <v>2</v>
      </c>
      <c r="C18" s="10" t="s">
        <v>3</v>
      </c>
      <c r="D18" s="10" t="s">
        <v>4</v>
      </c>
      <c r="E18" s="11" t="s">
        <v>73</v>
      </c>
      <c r="F18" s="11" t="s">
        <v>5</v>
      </c>
      <c r="G18" s="11" t="s">
        <v>6</v>
      </c>
      <c r="H18" s="21" t="s">
        <v>96</v>
      </c>
      <c r="I18" s="63" t="s">
        <v>7</v>
      </c>
      <c r="J18" s="64"/>
      <c r="K18" s="11" t="s">
        <v>8</v>
      </c>
      <c r="L18" s="21" t="s">
        <v>102</v>
      </c>
      <c r="M18" s="21" t="s">
        <v>100</v>
      </c>
      <c r="N18" s="45" t="s">
        <v>103</v>
      </c>
      <c r="O18" s="3"/>
    </row>
    <row r="19" spans="1:15" ht="31.5" customHeight="1" x14ac:dyDescent="0.25">
      <c r="A19" s="1"/>
      <c r="B19" s="25"/>
      <c r="C19" s="26"/>
      <c r="D19" s="27"/>
      <c r="E19" s="53"/>
      <c r="F19" s="36" t="str">
        <f>IF(D19="","",VLOOKUP(D19,INIT!$D$5:$E$32,2,FALSE))</f>
        <v/>
      </c>
      <c r="G19" s="36" t="str">
        <f>IF(E19="","",VLOOKUP(E19,INIT!$D$36:$E$48,2,FALSE))</f>
        <v/>
      </c>
      <c r="H19" s="36" t="str">
        <f>IF(D19="","",VLOOKUP(D19,INIT!$D$5:$F$32,3,FALSE))</f>
        <v/>
      </c>
      <c r="I19" s="27"/>
      <c r="J19" s="40" t="str">
        <f>IF(I19="","",IF((I19*INIT!$H$5)&lt;10,10,(I19*INIT!$H$5)))</f>
        <v/>
      </c>
      <c r="K19" s="34"/>
      <c r="L19" s="42" t="s">
        <v>105</v>
      </c>
      <c r="M19" s="46" t="str">
        <f>IF(L19="OUI",SUM(J19:K19),"")</f>
        <v/>
      </c>
      <c r="N19" s="47">
        <f>IF(L19="",0,IF(L19="NON",SUM(J19:K19),""))</f>
        <v>0</v>
      </c>
      <c r="O19" s="3"/>
    </row>
    <row r="20" spans="1:15" ht="31.5" customHeight="1" x14ac:dyDescent="0.25">
      <c r="A20" s="1"/>
      <c r="B20" s="28"/>
      <c r="C20" s="26"/>
      <c r="D20" s="27"/>
      <c r="E20" s="53"/>
      <c r="F20" s="36" t="str">
        <f>IF(D20="","",VLOOKUP(D20,INIT!$D$5:$E$32,2,FALSE))</f>
        <v/>
      </c>
      <c r="G20" s="36" t="str">
        <f>IF(E20="","",VLOOKUP(E20,INIT!$D$36:$E$48,2,FALSE))</f>
        <v/>
      </c>
      <c r="H20" s="36" t="str">
        <f>IF(D20="","",VLOOKUP(D20,INIT!$D$5:$F$32,3,FALSE))</f>
        <v/>
      </c>
      <c r="I20" s="27"/>
      <c r="J20" s="40" t="str">
        <f>IF(I20="","",IF((I20*INIT!$H$5)&lt;10,10,(I20*INIT!$H$5)))</f>
        <v/>
      </c>
      <c r="K20" s="34"/>
      <c r="L20" s="42" t="s">
        <v>105</v>
      </c>
      <c r="M20" s="46" t="str">
        <f t="shared" ref="M20:M44" si="0">IF(L20="OUI",SUM(J20:K20),"")</f>
        <v/>
      </c>
      <c r="N20" s="48">
        <f t="shared" ref="N20:N44" si="1">IF(L20="",0,IF(L20="NON",SUM(J20:K20),""))</f>
        <v>0</v>
      </c>
      <c r="O20" s="3"/>
    </row>
    <row r="21" spans="1:15" ht="31.5" customHeight="1" x14ac:dyDescent="0.25">
      <c r="A21" s="1"/>
      <c r="B21" s="25"/>
      <c r="C21" s="26"/>
      <c r="D21" s="27"/>
      <c r="E21" s="53"/>
      <c r="F21" s="36" t="str">
        <f>IF(D21="","",VLOOKUP(D21,INIT!$D$5:$E$32,2,FALSE))</f>
        <v/>
      </c>
      <c r="G21" s="36" t="str">
        <f>IF(E21="","",VLOOKUP(E21,INIT!$D$36:$E$48,2,FALSE))</f>
        <v/>
      </c>
      <c r="H21" s="36" t="str">
        <f>IF(D21="","",VLOOKUP(D21,INIT!$D$5:$F$32,3,FALSE))</f>
        <v/>
      </c>
      <c r="I21" s="27"/>
      <c r="J21" s="40" t="str">
        <f>IF(I21="","",IF((I21*INIT!$H$5)&lt;10,10,(I21*INIT!$H$5)))</f>
        <v/>
      </c>
      <c r="K21" s="34"/>
      <c r="L21" s="42" t="s">
        <v>105</v>
      </c>
      <c r="M21" s="46" t="str">
        <f t="shared" si="0"/>
        <v/>
      </c>
      <c r="N21" s="48">
        <f t="shared" si="1"/>
        <v>0</v>
      </c>
      <c r="O21" s="3"/>
    </row>
    <row r="22" spans="1:15" ht="31.5" customHeight="1" x14ac:dyDescent="0.25">
      <c r="A22" s="1"/>
      <c r="B22" s="28"/>
      <c r="C22" s="26"/>
      <c r="D22" s="27"/>
      <c r="E22" s="53"/>
      <c r="F22" s="36" t="str">
        <f>IF(D22="","",VLOOKUP(D22,INIT!$D$5:$E$32,2,FALSE))</f>
        <v/>
      </c>
      <c r="G22" s="36" t="str">
        <f>IF(E22="","",VLOOKUP(E22,INIT!$D$36:$E$48,2,FALSE))</f>
        <v/>
      </c>
      <c r="H22" s="36" t="str">
        <f>IF(D22="","",VLOOKUP(D22,INIT!$D$5:$F$32,3,FALSE))</f>
        <v/>
      </c>
      <c r="I22" s="33"/>
      <c r="J22" s="40" t="str">
        <f>IF(I22="","",IF((I22*INIT!$H$5)&lt;10,10,(I22*INIT!$H$5)))</f>
        <v/>
      </c>
      <c r="K22" s="34"/>
      <c r="L22" s="42" t="s">
        <v>105</v>
      </c>
      <c r="M22" s="46" t="str">
        <f t="shared" si="0"/>
        <v/>
      </c>
      <c r="N22" s="48">
        <f t="shared" si="1"/>
        <v>0</v>
      </c>
      <c r="O22" s="3"/>
    </row>
    <row r="23" spans="1:15" ht="31.5" customHeight="1" x14ac:dyDescent="0.25">
      <c r="A23" s="1"/>
      <c r="B23" s="25"/>
      <c r="C23" s="26"/>
      <c r="D23" s="27"/>
      <c r="E23" s="53"/>
      <c r="F23" s="36" t="str">
        <f>IF(D23="","",VLOOKUP(D23,INIT!$D$5:$E$32,2,FALSE))</f>
        <v/>
      </c>
      <c r="G23" s="36" t="str">
        <f>IF(E23="","",VLOOKUP(E23,INIT!$D$36:$E$48,2,FALSE))</f>
        <v/>
      </c>
      <c r="H23" s="36" t="str">
        <f>IF(D23="","",VLOOKUP(D23,INIT!$D$5:$F$32,3,FALSE))</f>
        <v/>
      </c>
      <c r="I23" s="33"/>
      <c r="J23" s="40" t="str">
        <f>IF(I23="","",IF((I23*INIT!$H$5)&lt;10,10,(I23*INIT!$H$5)))</f>
        <v/>
      </c>
      <c r="K23" s="34"/>
      <c r="L23" s="42" t="s">
        <v>105</v>
      </c>
      <c r="M23" s="46" t="str">
        <f t="shared" si="0"/>
        <v/>
      </c>
      <c r="N23" s="48">
        <f t="shared" si="1"/>
        <v>0</v>
      </c>
      <c r="O23" s="3"/>
    </row>
    <row r="24" spans="1:15" ht="31.5" customHeight="1" x14ac:dyDescent="0.25">
      <c r="A24" s="1"/>
      <c r="B24" s="28"/>
      <c r="C24" s="26"/>
      <c r="D24" s="27"/>
      <c r="E24" s="53"/>
      <c r="F24" s="36" t="str">
        <f>IF(D24="","",VLOOKUP(D24,INIT!$D$5:$E$32,2,FALSE))</f>
        <v/>
      </c>
      <c r="G24" s="36" t="str">
        <f>IF(E24="","",VLOOKUP(E24,INIT!$D$36:$E$48,2,FALSE))</f>
        <v/>
      </c>
      <c r="H24" s="36" t="str">
        <f>IF(D24="","",VLOOKUP(D24,INIT!$D$5:$F$32,3,FALSE))</f>
        <v/>
      </c>
      <c r="I24" s="33"/>
      <c r="J24" s="40" t="str">
        <f>IF(I24="","",IF((I24*INIT!$H$5)&lt;10,10,(I24*INIT!$H$5)))</f>
        <v/>
      </c>
      <c r="K24" s="34"/>
      <c r="L24" s="42" t="s">
        <v>105</v>
      </c>
      <c r="M24" s="46" t="str">
        <f t="shared" si="0"/>
        <v/>
      </c>
      <c r="N24" s="48">
        <f t="shared" si="1"/>
        <v>0</v>
      </c>
      <c r="O24" s="3"/>
    </row>
    <row r="25" spans="1:15" ht="31.5" customHeight="1" x14ac:dyDescent="0.25">
      <c r="A25" s="1"/>
      <c r="B25" s="25"/>
      <c r="C25" s="26"/>
      <c r="D25" s="27"/>
      <c r="E25" s="53"/>
      <c r="F25" s="36" t="str">
        <f>IF(D25="","",VLOOKUP(D25,INIT!$D$5:$E$32,2,FALSE))</f>
        <v/>
      </c>
      <c r="G25" s="36" t="str">
        <f>IF(E25="","",VLOOKUP(E25,INIT!$D$36:$E$48,2,FALSE))</f>
        <v/>
      </c>
      <c r="H25" s="36" t="str">
        <f>IF(D25="","",VLOOKUP(D25,INIT!$D$5:$F$32,3,FALSE))</f>
        <v/>
      </c>
      <c r="I25" s="33"/>
      <c r="J25" s="40" t="str">
        <f>IF(I25="","",IF((I25*INIT!$H$5)&lt;10,10,(I25*INIT!$H$5)))</f>
        <v/>
      </c>
      <c r="K25" s="34"/>
      <c r="L25" s="42" t="s">
        <v>105</v>
      </c>
      <c r="M25" s="46" t="str">
        <f t="shared" si="0"/>
        <v/>
      </c>
      <c r="N25" s="48">
        <f t="shared" si="1"/>
        <v>0</v>
      </c>
      <c r="O25" s="3"/>
    </row>
    <row r="26" spans="1:15" ht="31.5" customHeight="1" x14ac:dyDescent="0.25">
      <c r="A26" s="1"/>
      <c r="B26" s="28"/>
      <c r="C26" s="26"/>
      <c r="D26" s="27"/>
      <c r="E26" s="53"/>
      <c r="F26" s="36" t="str">
        <f>IF(D26="","",VLOOKUP(D26,INIT!$D$5:$E$32,2,FALSE))</f>
        <v/>
      </c>
      <c r="G26" s="36" t="str">
        <f>IF(E26="","",VLOOKUP(E26,INIT!$D$36:$E$48,2,FALSE))</f>
        <v/>
      </c>
      <c r="H26" s="36" t="str">
        <f>IF(D26="","",VLOOKUP(D26,INIT!$D$5:$F$32,3,FALSE))</f>
        <v/>
      </c>
      <c r="I26" s="33"/>
      <c r="J26" s="40" t="str">
        <f>IF(I26="","",IF((I26*INIT!$H$5)&lt;10,10,(I26*INIT!$H$5)))</f>
        <v/>
      </c>
      <c r="K26" s="34"/>
      <c r="L26" s="42"/>
      <c r="M26" s="46" t="str">
        <f t="shared" si="0"/>
        <v/>
      </c>
      <c r="N26" s="48">
        <f t="shared" si="1"/>
        <v>0</v>
      </c>
      <c r="O26" s="3"/>
    </row>
    <row r="27" spans="1:15" ht="31.5" customHeight="1" x14ac:dyDescent="0.25">
      <c r="A27" s="1"/>
      <c r="B27" s="25"/>
      <c r="C27" s="26"/>
      <c r="D27" s="27"/>
      <c r="E27" s="53"/>
      <c r="F27" s="36" t="str">
        <f>IF(D27="","",VLOOKUP(D27,INIT!$D$5:$E$32,2,FALSE))</f>
        <v/>
      </c>
      <c r="G27" s="36" t="str">
        <f>IF(E27="","",VLOOKUP(E27,INIT!$D$36:$E$48,2,FALSE))</f>
        <v/>
      </c>
      <c r="H27" s="36" t="str">
        <f>IF(D27="","",VLOOKUP(D27,INIT!$D$5:$F$32,3,FALSE))</f>
        <v/>
      </c>
      <c r="I27" s="33"/>
      <c r="J27" s="40" t="str">
        <f>IF(I27="","",IF((I27*INIT!$H$5)&lt;10,10,(I27*INIT!$H$5)))</f>
        <v/>
      </c>
      <c r="K27" s="34"/>
      <c r="L27" s="42"/>
      <c r="M27" s="46" t="str">
        <f t="shared" si="0"/>
        <v/>
      </c>
      <c r="N27" s="48">
        <f t="shared" si="1"/>
        <v>0</v>
      </c>
      <c r="O27" s="3"/>
    </row>
    <row r="28" spans="1:15" ht="31.5" customHeight="1" x14ac:dyDescent="0.25">
      <c r="A28" s="1"/>
      <c r="B28" s="28"/>
      <c r="C28" s="26"/>
      <c r="D28" s="27"/>
      <c r="E28" s="53"/>
      <c r="F28" s="36" t="str">
        <f>IF(D28="","",VLOOKUP(D28,INIT!$D$5:$E$32,2,FALSE))</f>
        <v/>
      </c>
      <c r="G28" s="36" t="str">
        <f>IF(E28="","",VLOOKUP(E28,INIT!$D$36:$E$48,2,FALSE))</f>
        <v/>
      </c>
      <c r="H28" s="36" t="str">
        <f>IF(D28="","",VLOOKUP(D28,INIT!$D$5:$F$32,3,FALSE))</f>
        <v/>
      </c>
      <c r="I28" s="27"/>
      <c r="J28" s="40" t="str">
        <f>IF(I28="","",IF((I28*INIT!$H$5)&lt;10,10,(I28*INIT!$H$5)))</f>
        <v/>
      </c>
      <c r="K28" s="34"/>
      <c r="L28" s="42"/>
      <c r="M28" s="46" t="str">
        <f t="shared" si="0"/>
        <v/>
      </c>
      <c r="N28" s="48">
        <f t="shared" si="1"/>
        <v>0</v>
      </c>
      <c r="O28" s="3"/>
    </row>
    <row r="29" spans="1:15" ht="31.5" customHeight="1" x14ac:dyDescent="0.25">
      <c r="A29" s="1"/>
      <c r="B29" s="28"/>
      <c r="C29" s="26"/>
      <c r="D29" s="27"/>
      <c r="E29" s="53"/>
      <c r="F29" s="36" t="str">
        <f>IF(D29="","",VLOOKUP(D29,INIT!$D$5:$E$32,2,FALSE))</f>
        <v/>
      </c>
      <c r="G29" s="36" t="str">
        <f>IF(E29="","",VLOOKUP(E29,INIT!$D$36:$E$48,2,FALSE))</f>
        <v/>
      </c>
      <c r="H29" s="36" t="str">
        <f>IF(D29="","",VLOOKUP(D29,INIT!$D$5:$F$32,3,FALSE))</f>
        <v/>
      </c>
      <c r="I29" s="33"/>
      <c r="J29" s="40" t="str">
        <f>IF(I29="","",IF((I29*INIT!$H$5)&lt;10,10,(I29*INIT!$H$5)))</f>
        <v/>
      </c>
      <c r="K29" s="34"/>
      <c r="L29" s="42"/>
      <c r="M29" s="46" t="str">
        <f t="shared" si="0"/>
        <v/>
      </c>
      <c r="N29" s="48">
        <f t="shared" si="1"/>
        <v>0</v>
      </c>
      <c r="O29" s="3"/>
    </row>
    <row r="30" spans="1:15" ht="31.5" customHeight="1" x14ac:dyDescent="0.25">
      <c r="A30" s="1"/>
      <c r="B30" s="28"/>
      <c r="C30" s="26"/>
      <c r="D30" s="27"/>
      <c r="E30" s="53"/>
      <c r="F30" s="36" t="str">
        <f>IF(D30="","",VLOOKUP(D30,INIT!$D$5:$E$32,2,FALSE))</f>
        <v/>
      </c>
      <c r="G30" s="36" t="str">
        <f>IF(E30="","",VLOOKUP(E30,INIT!$D$36:$E$48,2,FALSE))</f>
        <v/>
      </c>
      <c r="H30" s="36" t="str">
        <f>IF(D30="","",VLOOKUP(D30,INIT!$D$5:$F$32,3,FALSE))</f>
        <v/>
      </c>
      <c r="I30" s="27"/>
      <c r="J30" s="40" t="str">
        <f>IF(I30="","",IF((I30*INIT!$H$5)&lt;10,10,(I30*INIT!$H$5)))</f>
        <v/>
      </c>
      <c r="K30" s="34"/>
      <c r="L30" s="42"/>
      <c r="M30" s="46" t="str">
        <f t="shared" si="0"/>
        <v/>
      </c>
      <c r="N30" s="48">
        <f t="shared" si="1"/>
        <v>0</v>
      </c>
      <c r="O30" s="3"/>
    </row>
    <row r="31" spans="1:15" ht="31.5" customHeight="1" x14ac:dyDescent="0.25">
      <c r="A31" s="1"/>
      <c r="B31" s="28"/>
      <c r="C31" s="26"/>
      <c r="D31" s="27"/>
      <c r="E31" s="53"/>
      <c r="F31" s="36" t="str">
        <f>IF(D31="","",VLOOKUP(D31,INIT!$D$5:$E$32,2,FALSE))</f>
        <v/>
      </c>
      <c r="G31" s="36" t="str">
        <f>IF(E31="","",VLOOKUP(E31,INIT!$D$36:$E$48,2,FALSE))</f>
        <v/>
      </c>
      <c r="H31" s="36" t="str">
        <f>IF(D31="","",VLOOKUP(D31,INIT!$D$5:$F$32,3,FALSE))</f>
        <v/>
      </c>
      <c r="I31" s="27"/>
      <c r="J31" s="40" t="str">
        <f>IF(I31="","",IF((I31*INIT!$H$5)&lt;10,10,(I31*INIT!$H$5)))</f>
        <v/>
      </c>
      <c r="K31" s="34"/>
      <c r="L31" s="42"/>
      <c r="M31" s="46" t="str">
        <f t="shared" si="0"/>
        <v/>
      </c>
      <c r="N31" s="48">
        <f t="shared" si="1"/>
        <v>0</v>
      </c>
      <c r="O31" s="3"/>
    </row>
    <row r="32" spans="1:15" ht="31.5" customHeight="1" x14ac:dyDescent="0.25">
      <c r="A32" s="1"/>
      <c r="B32" s="28"/>
      <c r="C32" s="26"/>
      <c r="D32" s="27"/>
      <c r="E32" s="53"/>
      <c r="F32" s="36" t="str">
        <f>IF(D32="","",VLOOKUP(D32,INIT!$D$5:$E$32,2,FALSE))</f>
        <v/>
      </c>
      <c r="G32" s="36" t="str">
        <f>IF(E32="","",VLOOKUP(E32,INIT!$D$36:$E$48,2,FALSE))</f>
        <v/>
      </c>
      <c r="H32" s="36" t="str">
        <f>IF(D32="","",VLOOKUP(D32,INIT!$D$5:$F$32,3,FALSE))</f>
        <v/>
      </c>
      <c r="I32" s="27"/>
      <c r="J32" s="40" t="str">
        <f>IF(I32="","",IF((I32*INIT!$H$5)&lt;10,10,(I32*INIT!$H$5)))</f>
        <v/>
      </c>
      <c r="K32" s="34"/>
      <c r="L32" s="42"/>
      <c r="M32" s="46" t="str">
        <f t="shared" si="0"/>
        <v/>
      </c>
      <c r="N32" s="48">
        <f t="shared" si="1"/>
        <v>0</v>
      </c>
      <c r="O32" s="3"/>
    </row>
    <row r="33" spans="1:15" ht="31.5" customHeight="1" x14ac:dyDescent="0.25">
      <c r="A33" s="1"/>
      <c r="B33" s="28"/>
      <c r="C33" s="26"/>
      <c r="D33" s="27"/>
      <c r="E33" s="53"/>
      <c r="F33" s="36" t="str">
        <f>IF(D33="","",VLOOKUP(D33,INIT!$D$5:$E$32,2,FALSE))</f>
        <v/>
      </c>
      <c r="G33" s="36" t="str">
        <f>IF(E33="","",VLOOKUP(E33,INIT!$D$36:$E$48,2,FALSE))</f>
        <v/>
      </c>
      <c r="H33" s="36" t="str">
        <f>IF(D33="","",VLOOKUP(D33,INIT!$D$5:$F$32,3,FALSE))</f>
        <v/>
      </c>
      <c r="I33" s="27"/>
      <c r="J33" s="40" t="str">
        <f>IF(I33="","",IF((I33*INIT!$H$5)&lt;10,10,(I33*INIT!$H$5)))</f>
        <v/>
      </c>
      <c r="K33" s="34"/>
      <c r="L33" s="42"/>
      <c r="M33" s="46" t="str">
        <f t="shared" si="0"/>
        <v/>
      </c>
      <c r="N33" s="48">
        <f t="shared" si="1"/>
        <v>0</v>
      </c>
      <c r="O33" s="3"/>
    </row>
    <row r="34" spans="1:15" ht="31.5" customHeight="1" x14ac:dyDescent="0.25">
      <c r="A34" s="1"/>
      <c r="B34" s="28"/>
      <c r="C34" s="26"/>
      <c r="D34" s="27"/>
      <c r="E34" s="53"/>
      <c r="F34" s="36" t="str">
        <f>IF(D34="","",VLOOKUP(D34,INIT!$D$5:$E$32,2,FALSE))</f>
        <v/>
      </c>
      <c r="G34" s="36" t="str">
        <f>IF(E34="","",VLOOKUP(E34,INIT!$D$36:$E$48,2,FALSE))</f>
        <v/>
      </c>
      <c r="H34" s="36" t="str">
        <f>IF(D34="","",VLOOKUP(D34,INIT!$D$5:$F$32,3,FALSE))</f>
        <v/>
      </c>
      <c r="I34" s="27"/>
      <c r="J34" s="40" t="str">
        <f>IF(I34="","",IF((I34*INIT!$H$5)&lt;10,10,(I34*INIT!$H$5)))</f>
        <v/>
      </c>
      <c r="K34" s="34"/>
      <c r="L34" s="42"/>
      <c r="M34" s="46" t="str">
        <f t="shared" si="0"/>
        <v/>
      </c>
      <c r="N34" s="48">
        <f t="shared" si="1"/>
        <v>0</v>
      </c>
      <c r="O34" s="3"/>
    </row>
    <row r="35" spans="1:15" ht="31.5" customHeight="1" x14ac:dyDescent="0.25">
      <c r="A35" s="1"/>
      <c r="B35" s="28"/>
      <c r="C35" s="26"/>
      <c r="D35" s="27"/>
      <c r="E35" s="53"/>
      <c r="F35" s="36" t="str">
        <f>IF(D35="","",VLOOKUP(D35,INIT!$D$5:$E$32,2,FALSE))</f>
        <v/>
      </c>
      <c r="G35" s="36" t="str">
        <f>IF(E35="","",VLOOKUP(E35,INIT!$D$36:$E$48,2,FALSE))</f>
        <v/>
      </c>
      <c r="H35" s="36" t="str">
        <f>IF(D35="","",VLOOKUP(D35,INIT!$D$5:$F$32,3,FALSE))</f>
        <v/>
      </c>
      <c r="I35" s="27"/>
      <c r="J35" s="40" t="str">
        <f>IF(I35="","",IF((I35*INIT!$H$5)&lt;10,10,(I35*INIT!$H$5)))</f>
        <v/>
      </c>
      <c r="K35" s="34"/>
      <c r="L35" s="42"/>
      <c r="M35" s="46" t="str">
        <f t="shared" si="0"/>
        <v/>
      </c>
      <c r="N35" s="48">
        <f t="shared" si="1"/>
        <v>0</v>
      </c>
      <c r="O35" s="3"/>
    </row>
    <row r="36" spans="1:15" ht="31.5" customHeight="1" x14ac:dyDescent="0.25">
      <c r="A36" s="1"/>
      <c r="B36" s="28"/>
      <c r="C36" s="29"/>
      <c r="D36" s="27"/>
      <c r="E36" s="53"/>
      <c r="F36" s="36" t="str">
        <f>IF(D36="","",VLOOKUP(D36,INIT!$D$5:$E$32,2,FALSE))</f>
        <v/>
      </c>
      <c r="G36" s="37" t="str">
        <f>IF(E36="","",VLOOKUP(E36,INIT!$D$36:$E$48,2,FALSE))</f>
        <v/>
      </c>
      <c r="H36" s="37" t="str">
        <f>IF(D36="","",VLOOKUP(D36,INIT!$D$5:$F$32,3,FALSE))</f>
        <v/>
      </c>
      <c r="I36" s="33"/>
      <c r="J36" s="40" t="str">
        <f>IF(I36="","",IF((I36*INIT!$H$5)&lt;10,10,(I36*INIT!$H$5)))</f>
        <v/>
      </c>
      <c r="K36" s="34"/>
      <c r="L36" s="42"/>
      <c r="M36" s="46" t="str">
        <f t="shared" si="0"/>
        <v/>
      </c>
      <c r="N36" s="48">
        <f t="shared" si="1"/>
        <v>0</v>
      </c>
      <c r="O36" s="3"/>
    </row>
    <row r="37" spans="1:15" ht="31.5" customHeight="1" x14ac:dyDescent="0.25">
      <c r="A37" s="1"/>
      <c r="B37" s="28"/>
      <c r="C37" s="29"/>
      <c r="D37" s="27"/>
      <c r="E37" s="53"/>
      <c r="F37" s="36" t="str">
        <f>IF(D37="","",VLOOKUP(D37,INIT!$D$5:$E$32,2,FALSE))</f>
        <v/>
      </c>
      <c r="G37" s="37" t="str">
        <f>IF(E37="","",VLOOKUP(E37,INIT!$D$36:$E$48,2,FALSE))</f>
        <v/>
      </c>
      <c r="H37" s="37" t="str">
        <f>IF(D37="","",VLOOKUP(D37,INIT!$D$5:$F$32,3,FALSE))</f>
        <v/>
      </c>
      <c r="I37" s="27"/>
      <c r="J37" s="40" t="str">
        <f>IF(I37="","",IF((I37*INIT!$H$5)&lt;10,10,(I37*INIT!$H$5)))</f>
        <v/>
      </c>
      <c r="K37" s="34"/>
      <c r="L37" s="42"/>
      <c r="M37" s="46" t="str">
        <f t="shared" si="0"/>
        <v/>
      </c>
      <c r="N37" s="48">
        <f t="shared" si="1"/>
        <v>0</v>
      </c>
      <c r="O37" s="3"/>
    </row>
    <row r="38" spans="1:15" ht="31.5" customHeight="1" x14ac:dyDescent="0.25">
      <c r="A38" s="1"/>
      <c r="B38" s="28"/>
      <c r="C38" s="26"/>
      <c r="D38" s="27"/>
      <c r="E38" s="53"/>
      <c r="F38" s="36" t="str">
        <f>IF(D38="","",VLOOKUP(D38,INIT!$D$5:$E$32,2,FALSE))</f>
        <v/>
      </c>
      <c r="G38" s="38" t="str">
        <f>IF(E38="","",VLOOKUP(E38,INIT!$D$36:$E$48,2,FALSE))</f>
        <v/>
      </c>
      <c r="H38" s="38" t="str">
        <f>IF(D38="","",VLOOKUP(D38,INIT!$D$5:$F$32,3,FALSE))</f>
        <v/>
      </c>
      <c r="I38" s="27"/>
      <c r="J38" s="40" t="str">
        <f>IF(I38="","",IF((I38*INIT!$H$5)&lt;10,10,(I38*INIT!$H$5)))</f>
        <v/>
      </c>
      <c r="K38" s="34"/>
      <c r="L38" s="42"/>
      <c r="M38" s="46" t="str">
        <f t="shared" si="0"/>
        <v/>
      </c>
      <c r="N38" s="48">
        <f t="shared" si="1"/>
        <v>0</v>
      </c>
      <c r="O38" s="3"/>
    </row>
    <row r="39" spans="1:15" ht="31.5" customHeight="1" x14ac:dyDescent="0.25">
      <c r="A39" s="1"/>
      <c r="B39" s="28"/>
      <c r="C39" s="29"/>
      <c r="D39" s="27"/>
      <c r="E39" s="53"/>
      <c r="F39" s="36" t="str">
        <f>IF(D39="","",VLOOKUP(D39,INIT!$D$5:$E$32,2,FALSE))</f>
        <v/>
      </c>
      <c r="G39" s="37" t="str">
        <f>IF(E39="","",VLOOKUP(E39,INIT!$D$36:$E$48,2,FALSE))</f>
        <v/>
      </c>
      <c r="H39" s="37" t="str">
        <f>IF(D39="","",VLOOKUP(D39,INIT!$D$5:$F$32,3,FALSE))</f>
        <v/>
      </c>
      <c r="I39" s="33"/>
      <c r="J39" s="40" t="str">
        <f>IF(I39="","",IF((I39*INIT!$H$5)&lt;10,10,(I39*INIT!$H$5)))</f>
        <v/>
      </c>
      <c r="K39" s="34"/>
      <c r="L39" s="42"/>
      <c r="M39" s="46" t="str">
        <f t="shared" si="0"/>
        <v/>
      </c>
      <c r="N39" s="48">
        <f t="shared" si="1"/>
        <v>0</v>
      </c>
      <c r="O39" s="3"/>
    </row>
    <row r="40" spans="1:15" ht="31.5" customHeight="1" x14ac:dyDescent="0.25">
      <c r="A40" s="1"/>
      <c r="B40" s="28"/>
      <c r="C40" s="29"/>
      <c r="D40" s="27"/>
      <c r="E40" s="53"/>
      <c r="F40" s="36" t="str">
        <f>IF(D40="","",VLOOKUP(D40,INIT!$D$5:$E$32,2,FALSE))</f>
        <v/>
      </c>
      <c r="G40" s="37" t="str">
        <f>IF(E40="","",VLOOKUP(E40,INIT!$D$36:$E$48,2,FALSE))</f>
        <v/>
      </c>
      <c r="H40" s="37" t="str">
        <f>IF(D40="","",VLOOKUP(D40,INIT!$D$5:$F$32,3,FALSE))</f>
        <v/>
      </c>
      <c r="I40" s="33"/>
      <c r="J40" s="40" t="str">
        <f>IF(I40="","",IF((I40*INIT!$H$5)&lt;10,10,(I40*INIT!$H$5)))</f>
        <v/>
      </c>
      <c r="K40" s="34"/>
      <c r="L40" s="42"/>
      <c r="M40" s="46" t="str">
        <f t="shared" si="0"/>
        <v/>
      </c>
      <c r="N40" s="48">
        <f t="shared" si="1"/>
        <v>0</v>
      </c>
      <c r="O40" s="3"/>
    </row>
    <row r="41" spans="1:15" ht="31.5" customHeight="1" x14ac:dyDescent="0.25">
      <c r="A41" s="1"/>
      <c r="B41" s="28"/>
      <c r="C41" s="29"/>
      <c r="D41" s="27"/>
      <c r="E41" s="53"/>
      <c r="F41" s="36" t="str">
        <f>IF(D41="","",VLOOKUP(D41,INIT!$D$5:$E$32,2,FALSE))</f>
        <v/>
      </c>
      <c r="G41" s="37" t="str">
        <f>IF(E41="","",VLOOKUP(E41,INIT!$D$36:$E$48,2,FALSE))</f>
        <v/>
      </c>
      <c r="H41" s="37" t="str">
        <f>IF(D41="","",VLOOKUP(D41,INIT!$D$5:$F$32,3,FALSE))</f>
        <v/>
      </c>
      <c r="I41" s="33"/>
      <c r="J41" s="40" t="str">
        <f>IF(I41="","",IF((I41*INIT!$H$5)&lt;10,10,(I41*INIT!$H$5)))</f>
        <v/>
      </c>
      <c r="K41" s="34"/>
      <c r="L41" s="42"/>
      <c r="M41" s="46" t="str">
        <f t="shared" si="0"/>
        <v/>
      </c>
      <c r="N41" s="48">
        <f t="shared" si="1"/>
        <v>0</v>
      </c>
      <c r="O41" s="3"/>
    </row>
    <row r="42" spans="1:15" ht="31.5" customHeight="1" x14ac:dyDescent="0.25">
      <c r="A42" s="1"/>
      <c r="B42" s="28"/>
      <c r="C42" s="29"/>
      <c r="D42" s="27"/>
      <c r="E42" s="53"/>
      <c r="F42" s="36" t="str">
        <f>IF(D42="","",VLOOKUP(D42,INIT!$D$5:$E$32,2,FALSE))</f>
        <v/>
      </c>
      <c r="G42" s="37" t="str">
        <f>IF(E42="","",VLOOKUP(E42,INIT!$D$36:$E$48,2,FALSE))</f>
        <v/>
      </c>
      <c r="H42" s="37" t="str">
        <f>IF(D42="","",VLOOKUP(D42,INIT!$D$5:$F$32,3,FALSE))</f>
        <v/>
      </c>
      <c r="I42" s="33"/>
      <c r="J42" s="40" t="str">
        <f>IF(I42="","",IF((I42*INIT!$H$5)&lt;10,10,(I42*INIT!$H$5)))</f>
        <v/>
      </c>
      <c r="K42" s="34"/>
      <c r="L42" s="42"/>
      <c r="M42" s="46" t="str">
        <f t="shared" si="0"/>
        <v/>
      </c>
      <c r="N42" s="48">
        <f t="shared" si="1"/>
        <v>0</v>
      </c>
      <c r="O42" s="3"/>
    </row>
    <row r="43" spans="1:15" ht="31.5" customHeight="1" x14ac:dyDescent="0.25">
      <c r="A43" s="1"/>
      <c r="B43" s="28"/>
      <c r="C43" s="29"/>
      <c r="D43" s="27"/>
      <c r="E43" s="53"/>
      <c r="F43" s="36" t="str">
        <f>IF(D43="","",VLOOKUP(D43,INIT!$D$5:$E$32,2,FALSE))</f>
        <v/>
      </c>
      <c r="G43" s="37" t="str">
        <f>IF(E43="","",VLOOKUP(E43,INIT!$D$36:$E$48,2,FALSE))</f>
        <v/>
      </c>
      <c r="H43" s="37" t="str">
        <f>IF(D43="","",VLOOKUP(D43,INIT!$D$5:$F$32,3,FALSE))</f>
        <v/>
      </c>
      <c r="I43" s="33"/>
      <c r="J43" s="40" t="str">
        <f>IF(I43="","",IF((I43*INIT!$H$5)&lt;10,10,(I43*INIT!$H$5)))</f>
        <v/>
      </c>
      <c r="K43" s="34"/>
      <c r="L43" s="42"/>
      <c r="M43" s="46" t="str">
        <f t="shared" si="0"/>
        <v/>
      </c>
      <c r="N43" s="48">
        <f t="shared" si="1"/>
        <v>0</v>
      </c>
      <c r="O43" s="3"/>
    </row>
    <row r="44" spans="1:15" ht="31.5" customHeight="1" thickBot="1" x14ac:dyDescent="0.3">
      <c r="A44" s="1"/>
      <c r="B44" s="30"/>
      <c r="C44" s="31"/>
      <c r="D44" s="32"/>
      <c r="E44" s="54"/>
      <c r="F44" s="39" t="str">
        <f>IF(D44="","",VLOOKUP(D44,INIT!$D$5:$E$32,2,FALSE))</f>
        <v/>
      </c>
      <c r="G44" s="39" t="str">
        <f>IF(E44="","",VLOOKUP(E44,INIT!$D$36:$E$48,2,FALSE))</f>
        <v/>
      </c>
      <c r="H44" s="39" t="str">
        <f>IF(D44="","",VLOOKUP(D44,INIT!$D$5:$F$32,3,FALSE))</f>
        <v/>
      </c>
      <c r="I44" s="32"/>
      <c r="J44" s="41" t="str">
        <f>IF(I44="","",IF((I44*INIT!$H$5)&lt;10,10,(I44*INIT!$H$5)))</f>
        <v/>
      </c>
      <c r="K44" s="35"/>
      <c r="L44" s="43"/>
      <c r="M44" s="49" t="str">
        <f t="shared" si="0"/>
        <v/>
      </c>
      <c r="N44" s="50">
        <f t="shared" si="1"/>
        <v>0</v>
      </c>
      <c r="O44" s="3"/>
    </row>
    <row r="45" spans="1:15" ht="24.9" customHeight="1" thickBot="1" x14ac:dyDescent="0.3">
      <c r="A45" s="1"/>
      <c r="B45" s="9" t="s">
        <v>11</v>
      </c>
      <c r="C45" s="12" t="s">
        <v>12</v>
      </c>
      <c r="D45" s="12"/>
      <c r="E45" s="12"/>
      <c r="F45" s="12"/>
      <c r="G45" s="12"/>
      <c r="H45" s="12"/>
      <c r="I45" s="12"/>
      <c r="J45" s="12"/>
      <c r="K45" s="12"/>
      <c r="L45" s="44"/>
      <c r="M45" s="51">
        <f>SUM(M19:M44)</f>
        <v>0</v>
      </c>
      <c r="N45" s="52">
        <f>SUM(N19:N44)</f>
        <v>0</v>
      </c>
      <c r="O45" s="3"/>
    </row>
    <row r="46" spans="1:15" ht="24.9" customHeight="1" x14ac:dyDescent="0.25">
      <c r="A46" s="1"/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3"/>
    </row>
    <row r="47" spans="1:15" s="19" customFormat="1" ht="13.8" x14ac:dyDescent="0.25">
      <c r="A47" s="6"/>
      <c r="B47" s="15" t="s">
        <v>13</v>
      </c>
      <c r="C47" s="6"/>
      <c r="D47" s="6"/>
      <c r="E47" s="6" t="s">
        <v>104</v>
      </c>
      <c r="F47" s="6"/>
      <c r="G47" s="6"/>
      <c r="H47" s="6"/>
      <c r="I47" s="6"/>
      <c r="J47" s="16"/>
      <c r="K47" s="16"/>
      <c r="L47" s="16"/>
      <c r="M47" s="16"/>
      <c r="N47" s="17"/>
      <c r="O47" s="18"/>
    </row>
    <row r="48" spans="1:15" x14ac:dyDescent="0.25">
      <c r="A48" s="1"/>
      <c r="B48" s="2"/>
      <c r="C48" s="1"/>
      <c r="D48" s="1"/>
      <c r="E48" s="1"/>
      <c r="F48" s="1"/>
      <c r="G48" s="1"/>
      <c r="H48" s="1"/>
      <c r="I48" s="16"/>
      <c r="J48" s="16"/>
      <c r="K48" s="6"/>
      <c r="L48" s="6"/>
      <c r="M48" s="6"/>
      <c r="N48" s="17"/>
      <c r="O48" s="3"/>
    </row>
    <row r="49" spans="1:15" x14ac:dyDescent="0.25">
      <c r="A49" s="1"/>
      <c r="B49" s="2" t="s">
        <v>14</v>
      </c>
      <c r="C49" s="1"/>
      <c r="D49" s="1"/>
      <c r="E49" s="1"/>
      <c r="F49" s="1"/>
      <c r="G49" s="1"/>
      <c r="H49" s="1"/>
      <c r="I49" s="16"/>
      <c r="J49" s="16"/>
      <c r="K49" s="1"/>
      <c r="L49" s="1"/>
      <c r="M49" s="1"/>
      <c r="N49" s="17"/>
      <c r="O49" s="3"/>
    </row>
    <row r="50" spans="1:15" x14ac:dyDescent="0.25">
      <c r="A50" s="1"/>
      <c r="B50" s="2"/>
      <c r="C50" s="1"/>
      <c r="D50" s="1"/>
      <c r="E50" s="1"/>
      <c r="F50" s="1"/>
      <c r="G50" s="1"/>
      <c r="H50" s="1"/>
      <c r="I50" s="16"/>
      <c r="J50" s="16"/>
      <c r="K50" s="1"/>
      <c r="L50" s="1"/>
      <c r="M50" s="1"/>
      <c r="N50" s="17"/>
      <c r="O50" s="3"/>
    </row>
    <row r="51" spans="1:15" x14ac:dyDescent="0.25">
      <c r="A51" s="1"/>
      <c r="B51" s="2"/>
      <c r="C51" s="1"/>
      <c r="D51" s="1"/>
      <c r="E51" s="1"/>
      <c r="F51" s="1"/>
      <c r="G51" s="1"/>
      <c r="H51" s="1"/>
      <c r="I51" s="16"/>
      <c r="J51" s="16"/>
      <c r="K51" s="1"/>
      <c r="L51" s="1"/>
      <c r="M51" s="1"/>
      <c r="N51" s="17"/>
      <c r="O51" s="3"/>
    </row>
    <row r="52" spans="1:15" x14ac:dyDescent="0.25">
      <c r="A52" s="1"/>
      <c r="B52" s="2"/>
      <c r="C52" s="1"/>
      <c r="D52" s="1"/>
      <c r="E52" s="1"/>
      <c r="F52" s="1"/>
      <c r="G52" s="1"/>
      <c r="H52" s="1"/>
      <c r="I52" s="16"/>
      <c r="J52" s="16"/>
      <c r="K52" s="1"/>
      <c r="L52" s="1"/>
      <c r="M52" s="1"/>
      <c r="N52" s="17"/>
      <c r="O52" s="3"/>
    </row>
    <row r="53" spans="1:15" x14ac:dyDescent="0.25">
      <c r="A53" s="1"/>
      <c r="B53" s="2"/>
      <c r="C53" s="1"/>
      <c r="D53" s="1"/>
      <c r="E53" s="1"/>
      <c r="F53" s="1"/>
      <c r="G53" s="1"/>
      <c r="H53" s="1"/>
      <c r="I53" s="16"/>
      <c r="J53" s="16"/>
      <c r="K53" s="1"/>
      <c r="L53" s="1"/>
      <c r="M53" s="1"/>
      <c r="N53" s="17"/>
      <c r="O53" s="3"/>
    </row>
    <row r="54" spans="1:15" x14ac:dyDescent="0.25">
      <c r="A54" s="1"/>
      <c r="B54" s="2"/>
      <c r="C54" s="1"/>
      <c r="D54" s="1"/>
      <c r="E54" s="1"/>
      <c r="F54" s="1"/>
      <c r="G54" s="1"/>
      <c r="H54" s="1"/>
      <c r="I54" s="16"/>
      <c r="J54" s="16"/>
      <c r="K54" s="1"/>
      <c r="L54" s="1"/>
      <c r="M54" s="1"/>
      <c r="N54" s="17"/>
      <c r="O54" s="3"/>
    </row>
    <row r="55" spans="1:15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4"/>
      <c r="O55" s="3"/>
    </row>
    <row r="56" spans="1:15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4"/>
      <c r="O56" s="3"/>
    </row>
    <row r="57" spans="1:15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</sheetData>
  <sheetProtection algorithmName="SHA-512" hashValue="HWMbDKcC8VS4r+9UE1PrXynJ+cA+5p5YJB1OTdIsLeYZajtSRqEYcOe2enmRRVaY0/ltl3diLuaT2glnF+ctbg==" saltValue="b7Bn1DhyUwapwR1OctK3Fw==" spinCount="100000" sheet="1" objects="1" scenarios="1"/>
  <mergeCells count="4">
    <mergeCell ref="C6:N6"/>
    <mergeCell ref="A12:N12"/>
    <mergeCell ref="I18:J18"/>
    <mergeCell ref="D10:K10"/>
  </mergeCells>
  <dataValidations count="4">
    <dataValidation type="list" allowBlank="1" showInputMessage="1" showErrorMessage="1" sqref="C15" xr:uid="{00000000-0002-0000-0100-000000000000}">
      <formula1>Membres</formula1>
    </dataValidation>
    <dataValidation type="list" allowBlank="1" showInputMessage="1" showErrorMessage="1" sqref="D19:D44" xr:uid="{00000000-0002-0000-0100-000001000000}">
      <formula1>Commissions</formula1>
    </dataValidation>
    <dataValidation type="list" allowBlank="1" showInputMessage="1" showErrorMessage="1" sqref="E19:E44" xr:uid="{00000000-0002-0000-0100-000002000000}">
      <formula1>Opérations</formula1>
    </dataValidation>
    <dataValidation type="list" allowBlank="1" showInputMessage="1" showErrorMessage="1" sqref="L19:L44" xr:uid="{00000000-0002-0000-0100-000003000000}">
      <formula1>"OUI,NON"</formula1>
    </dataValidation>
  </dataValidations>
  <printOptions horizontalCentered="1"/>
  <pageMargins left="0" right="0" top="0" bottom="0" header="0" footer="0"/>
  <pageSetup paperSize="9" scale="4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V 9 o V y v d v T q l A A A A 9 g A A A B I A H A B D b 2 5 m a W c v U G F j a 2 F n Z S 5 4 b W w g o h g A K K A U A A A A A A A A A A A A A A A A A A A A A A A A A A A A h Y + x C s I w G I R f p W R v k k Y H K X / T Q X C y I A r i G t L Y B t t U k t T 0 3 R x 8 J F / B i l b d H O / u O 7 i 7 X 2 + Q D 2 0 T X Z R 1 u j M Z S j B F k T K y K 7 W p M t T 7 Y 7 x A O Y e N k C d R q W i E j U s H p z N U e 3 9 O C Q k h 4 D D D n a 0 I o z Q h h 2 K 9 k 7 V q R a y N 8 8 J I h T 6 t 8 n 8 L c d i / x n C G E 8 Y w m z N M g U w m F N p 8 A T b u f a Y / J i z 7 x v d W 8 a O N V 1 s g k w T y / s A f U E s D B B Q A A g A I A D 1 f a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X 2 h X K I p H u A 4 A A A A R A A A A E w A c A E Z v c m 1 1 b G F z L 1 N l Y 3 R p b 2 4 x L m 0 g o h g A K K A U A A A A A A A A A A A A A A A A A A A A A A A A A A A A K 0 5 N L s n M z 1 M I h t C G 1 g B Q S w E C L Q A U A A I A C A A 9 X 2 h X K 9 2 9 O q U A A A D 2 A A A A E g A A A A A A A A A A A A A A A A A A A A A A Q 2 9 u Z m l n L 1 B h Y 2 t h Z 2 U u e G 1 s U E s B A i 0 A F A A C A A g A P V 9 o V w / K 6 a u k A A A A 6 Q A A A B M A A A A A A A A A A A A A A A A A 8 Q A A A F t D b 2 5 0 Z W 5 0 X 1 R 5 c G V z X S 5 4 b W x Q S w E C L Q A U A A I A C A A 9 X 2 h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l / D A g D L T k S B I C 9 s o n J O I A A A A A A C A A A A A A A Q Z g A A A A E A A C A A A A B L G T q 0 x M Q i W p 7 T M l q + s C z 7 / v 6 e c X u T A A D e E j m f k y O e M Q A A A A A O g A A A A A I A A C A A A A B i 4 4 P M i + 2 q 5 m R 9 f C h C 8 R 9 f 4 Q L n m G / 7 q D T U o D C R L 1 e p 6 V A A A A A 8 D n y V B 9 / H V D h y B i Q s S d K i A 4 4 H 2 F S C m W F J 8 3 m v A w h 4 w m v U V b x M 0 3 5 Z y 7 b m q 6 N l b P S S P d M T c W M 5 / 0 p F s f H R f l J o p M E i E 9 A b Q j b 0 b W o y s z 6 q L 0 A A A A A D c O 1 0 x M 2 A 5 9 e P / 9 n v V U W M 4 H m f h R 0 e 0 Y P O e f l F o G 8 T j X 1 L f + 1 3 y 5 R a i k Y z z 3 q / O e 2 F / 7 b 5 m w 6 A R + p P J j f s m M e S < / D a t a M a s h u p > 
</file>

<file path=customXml/itemProps1.xml><?xml version="1.0" encoding="utf-8"?>
<ds:datastoreItem xmlns:ds="http://schemas.openxmlformats.org/officeDocument/2006/customXml" ds:itemID="{4C92011A-F78F-4A79-A0C6-AD6EF480C3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INIT</vt:lpstr>
      <vt:lpstr>DEFRAIEMENTS</vt:lpstr>
      <vt:lpstr>Commissions</vt:lpstr>
      <vt:lpstr>Membres</vt:lpstr>
      <vt:lpstr>Opérations</vt:lpstr>
    </vt:vector>
  </TitlesOfParts>
  <Company>EPV Château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Tancrez, Olivier</dc:creator>
  <cp:lastModifiedBy>Thierry WEBER LBIF11</cp:lastModifiedBy>
  <cp:lastPrinted>2023-11-14T15:59:11Z</cp:lastPrinted>
  <dcterms:created xsi:type="dcterms:W3CDTF">2017-03-21T07:16:22Z</dcterms:created>
  <dcterms:modified xsi:type="dcterms:W3CDTF">2023-11-14T16:05:37Z</dcterms:modified>
</cp:coreProperties>
</file>